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CSI\公告資料\"/>
    </mc:Choice>
  </mc:AlternateContent>
  <bookViews>
    <workbookView xWindow="0" yWindow="0" windowWidth="28800" windowHeight="11730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G5" i="1"/>
  <c r="F5" i="1"/>
  <c r="E5" i="1"/>
  <c r="D5" i="1"/>
  <c r="G4" i="1"/>
  <c r="F4" i="1"/>
  <c r="E4" i="1"/>
  <c r="D4" i="1"/>
  <c r="G3" i="1"/>
  <c r="F3" i="1"/>
  <c r="E3" i="1"/>
  <c r="D3" i="1"/>
  <c r="G2" i="1"/>
  <c r="F2" i="1"/>
  <c r="E2" i="1"/>
  <c r="E14" i="1" s="1"/>
  <c r="D2" i="1"/>
  <c r="D14" i="1" s="1"/>
  <c r="F14" i="1" s="1"/>
</calcChain>
</file>

<file path=xl/sharedStrings.xml><?xml version="1.0" encoding="utf-8"?>
<sst xmlns="http://schemas.openxmlformats.org/spreadsheetml/2006/main" count="16" uniqueCount="16">
  <si>
    <r>
      <rPr>
        <sz val="12"/>
        <color theme="1"/>
        <rFont val="新細明體"/>
        <family val="1"/>
        <charset val="136"/>
      </rPr>
      <t>月份</t>
    </r>
  </si>
  <si>
    <t>Δ YoY %</t>
  </si>
  <si>
    <t>Δ MoM %</t>
  </si>
  <si>
    <r>
      <rPr>
        <sz val="12"/>
        <color theme="1"/>
        <rFont val="新細明體"/>
        <family val="1"/>
        <charset val="136"/>
      </rPr>
      <t>一月</t>
    </r>
  </si>
  <si>
    <r>
      <rPr>
        <sz val="12"/>
        <color theme="1"/>
        <rFont val="新細明體"/>
        <family val="1"/>
        <charset val="136"/>
      </rPr>
      <t>二月</t>
    </r>
  </si>
  <si>
    <r>
      <rPr>
        <sz val="12"/>
        <color theme="1"/>
        <rFont val="新細明體"/>
        <family val="1"/>
        <charset val="136"/>
      </rPr>
      <t>三月</t>
    </r>
  </si>
  <si>
    <r>
      <rPr>
        <sz val="12"/>
        <color theme="1"/>
        <rFont val="新細明體"/>
        <family val="1"/>
        <charset val="136"/>
      </rPr>
      <t>四月</t>
    </r>
  </si>
  <si>
    <r>
      <rPr>
        <sz val="12"/>
        <color theme="1"/>
        <rFont val="新細明體"/>
        <family val="1"/>
        <charset val="136"/>
      </rPr>
      <t>五月</t>
    </r>
  </si>
  <si>
    <r>
      <rPr>
        <sz val="12"/>
        <color theme="1"/>
        <rFont val="新細明體"/>
        <family val="1"/>
        <charset val="136"/>
      </rPr>
      <t>六月</t>
    </r>
  </si>
  <si>
    <r>
      <rPr>
        <sz val="12"/>
        <color theme="1"/>
        <rFont val="新細明體"/>
        <family val="1"/>
        <charset val="136"/>
      </rPr>
      <t>七月</t>
    </r>
  </si>
  <si>
    <r>
      <rPr>
        <sz val="12"/>
        <color theme="1"/>
        <rFont val="新細明體"/>
        <family val="1"/>
        <charset val="136"/>
      </rPr>
      <t>八月</t>
    </r>
  </si>
  <si>
    <r>
      <rPr>
        <sz val="12"/>
        <color theme="1"/>
        <rFont val="新細明體"/>
        <family val="1"/>
        <charset val="136"/>
      </rPr>
      <t>九月</t>
    </r>
  </si>
  <si>
    <r>
      <rPr>
        <sz val="12"/>
        <color theme="1"/>
        <rFont val="新細明體"/>
        <family val="1"/>
        <charset val="136"/>
      </rPr>
      <t>十月</t>
    </r>
  </si>
  <si>
    <r>
      <rPr>
        <sz val="12"/>
        <color theme="1"/>
        <rFont val="新細明體"/>
        <family val="1"/>
        <charset val="136"/>
      </rPr>
      <t>十一月</t>
    </r>
  </si>
  <si>
    <r>
      <rPr>
        <sz val="12"/>
        <color theme="1"/>
        <rFont val="新細明體"/>
        <family val="1"/>
        <charset val="136"/>
      </rPr>
      <t>十二月</t>
    </r>
  </si>
  <si>
    <r>
      <rPr>
        <sz val="12"/>
        <color theme="1"/>
        <rFont val="新細明體"/>
        <family val="1"/>
        <charset val="136"/>
      </rPr>
      <t>全年累積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</si>
</sst>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color theme="1"/>
      <name val="Arial"/>
      <family val="2"/>
    </font>
    <font>
      <sz val="11"/>
      <color rgb="FF4D535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2" applyNumberFormat="1" applyFont="1" applyBorder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176" fontId="2" fillId="0" borderId="0" xfId="1" applyNumberFormat="1" applyFont="1">
      <alignment vertical="center"/>
    </xf>
    <xf numFmtId="3" fontId="2" fillId="0" borderId="0" xfId="0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8"/>
  <sheetViews>
    <sheetView showGridLines="0" tabSelected="1" workbookViewId="0">
      <selection activeCell="G24" sqref="G24"/>
    </sheetView>
  </sheetViews>
  <sheetFormatPr defaultRowHeight="16.5" x14ac:dyDescent="0.25"/>
  <cols>
    <col min="3" max="5" width="11.75" style="9" customWidth="1"/>
    <col min="6" max="6" width="11.75" style="10" customWidth="1"/>
    <col min="7" max="7" width="11.75" style="9" customWidth="1"/>
    <col min="8" max="8" width="10.875" bestFit="1" customWidth="1"/>
  </cols>
  <sheetData>
    <row r="1" spans="3:8" x14ac:dyDescent="0.25">
      <c r="C1" s="1" t="s">
        <v>0</v>
      </c>
      <c r="D1" s="1">
        <v>2021</v>
      </c>
      <c r="E1" s="1">
        <v>2020</v>
      </c>
      <c r="F1" s="2" t="s">
        <v>1</v>
      </c>
      <c r="G1" s="3" t="s">
        <v>2</v>
      </c>
    </row>
    <row r="2" spans="3:8" x14ac:dyDescent="0.25">
      <c r="C2" s="4" t="s">
        <v>3</v>
      </c>
      <c r="D2" s="5">
        <f>ROUND(45570319/1000,0)</f>
        <v>45570</v>
      </c>
      <c r="E2" s="5">
        <f>40130707/1000</f>
        <v>40130.707000000002</v>
      </c>
      <c r="F2" s="6">
        <f>(D2/E2)-1</f>
        <v>0.13553942620547388</v>
      </c>
      <c r="G2" s="6">
        <f>(D2/E13)-1</f>
        <v>-0.63951363721017918</v>
      </c>
    </row>
    <row r="3" spans="3:8" x14ac:dyDescent="0.25">
      <c r="C3" s="4" t="s">
        <v>4</v>
      </c>
      <c r="D3" s="5">
        <f>ROUND(56010945/1000,0)</f>
        <v>56011</v>
      </c>
      <c r="E3" s="5">
        <f>53336636/1000</f>
        <v>53336.635999999999</v>
      </c>
      <c r="F3" s="6">
        <f>(D3/E3)-1</f>
        <v>5.0141220004951137E-2</v>
      </c>
      <c r="G3" s="6">
        <f>(D3/D2)-1</f>
        <v>0.22912003511081847</v>
      </c>
    </row>
    <row r="4" spans="3:8" x14ac:dyDescent="0.25">
      <c r="C4" s="4" t="s">
        <v>5</v>
      </c>
      <c r="D4" s="5">
        <f>ROUND(78383927/1000,0)</f>
        <v>78384</v>
      </c>
      <c r="E4" s="5">
        <f>71476606/1000</f>
        <v>71476.606</v>
      </c>
      <c r="F4" s="6">
        <f t="shared" ref="F4:F13" si="0">(D4/E4)-1</f>
        <v>9.6638528136044899E-2</v>
      </c>
      <c r="G4" s="6">
        <f t="shared" ref="G4:G13" si="1">(D4/D3)-1</f>
        <v>0.3994393958329614</v>
      </c>
    </row>
    <row r="5" spans="3:8" x14ac:dyDescent="0.25">
      <c r="C5" s="4" t="s">
        <v>6</v>
      </c>
      <c r="D5" s="5">
        <f>ROUND(54439487/1000,0)+1</f>
        <v>54440</v>
      </c>
      <c r="E5" s="5">
        <f>47524938/1000</f>
        <v>47524.938000000002</v>
      </c>
      <c r="F5" s="6">
        <f t="shared" si="0"/>
        <v>0.14550386157263362</v>
      </c>
      <c r="G5" s="6">
        <f t="shared" si="1"/>
        <v>-0.30547050418452748</v>
      </c>
    </row>
    <row r="6" spans="3:8" x14ac:dyDescent="0.25">
      <c r="C6" s="4" t="s">
        <v>7</v>
      </c>
      <c r="D6" s="5">
        <f>ROUND(59195080/1000,0)</f>
        <v>59195</v>
      </c>
      <c r="E6" s="5">
        <f>58147308/1000</f>
        <v>58147.307999999997</v>
      </c>
      <c r="F6" s="6">
        <f t="shared" si="0"/>
        <v>1.8017893450888556E-2</v>
      </c>
      <c r="G6" s="6">
        <f>(D6/D5)-1</f>
        <v>8.7343864805290217E-2</v>
      </c>
    </row>
    <row r="7" spans="3:8" x14ac:dyDescent="0.25">
      <c r="C7" s="4" t="s">
        <v>8</v>
      </c>
      <c r="D7" s="5">
        <f>ROUND(91285405/1000,0)</f>
        <v>91285</v>
      </c>
      <c r="E7" s="5">
        <f>76763957/1000</f>
        <v>76763.956999999995</v>
      </c>
      <c r="F7" s="6">
        <f t="shared" si="0"/>
        <v>0.18916485766881452</v>
      </c>
      <c r="G7" s="6">
        <f t="shared" si="1"/>
        <v>0.54210659684094931</v>
      </c>
    </row>
    <row r="8" spans="3:8" x14ac:dyDescent="0.25">
      <c r="C8" s="4" t="s">
        <v>9</v>
      </c>
      <c r="D8" s="5">
        <f>ROUND(59094102/1000,0)</f>
        <v>59094</v>
      </c>
      <c r="E8" s="5">
        <f>53871800/1000</f>
        <v>53871.8</v>
      </c>
      <c r="F8" s="6">
        <f t="shared" si="0"/>
        <v>9.6937544318177471E-2</v>
      </c>
      <c r="G8" s="6">
        <f t="shared" si="1"/>
        <v>-0.35264282193131402</v>
      </c>
      <c r="H8" s="7"/>
    </row>
    <row r="9" spans="3:8" x14ac:dyDescent="0.25">
      <c r="C9" s="4" t="s">
        <v>10</v>
      </c>
      <c r="D9" s="5">
        <f>ROUND(61887852/1000,0)</f>
        <v>61888</v>
      </c>
      <c r="E9" s="5">
        <f>58817712/1000</f>
        <v>58817.712</v>
      </c>
      <c r="F9" s="6">
        <f t="shared" si="0"/>
        <v>5.220005837697328E-2</v>
      </c>
      <c r="G9" s="6">
        <f>(D9/D8)-1</f>
        <v>4.7280603783802055E-2</v>
      </c>
    </row>
    <row r="10" spans="3:8" x14ac:dyDescent="0.25">
      <c r="C10" s="4" t="s">
        <v>11</v>
      </c>
      <c r="D10" s="5">
        <f>ROUND(87128956/1000,0)</f>
        <v>87129</v>
      </c>
      <c r="E10" s="5">
        <f>84143035/1000</f>
        <v>84143.035000000003</v>
      </c>
      <c r="F10" s="6">
        <f t="shared" si="0"/>
        <v>3.5486775583980279E-2</v>
      </c>
      <c r="G10" s="6">
        <f t="shared" si="1"/>
        <v>0.4078496639089968</v>
      </c>
    </row>
    <row r="11" spans="3:8" x14ac:dyDescent="0.25">
      <c r="C11" s="4" t="s">
        <v>12</v>
      </c>
      <c r="D11" s="5">
        <f>ROUND(62503693/1000,0)</f>
        <v>62504</v>
      </c>
      <c r="E11" s="5">
        <f>64559786/1000</f>
        <v>64559.786</v>
      </c>
      <c r="F11" s="6">
        <f>(D11/E11)-1+0.0001</f>
        <v>-3.1743135291681365E-2</v>
      </c>
      <c r="G11" s="6">
        <f t="shared" si="1"/>
        <v>-0.28262690952495728</v>
      </c>
    </row>
    <row r="12" spans="3:8" x14ac:dyDescent="0.25">
      <c r="C12" s="4" t="s">
        <v>13</v>
      </c>
      <c r="D12" s="5">
        <f>ROUND(71434763/1000,0)</f>
        <v>71435</v>
      </c>
      <c r="E12" s="5">
        <f>68187725/1000</f>
        <v>68187.725000000006</v>
      </c>
      <c r="F12" s="6">
        <f>(D12/E12)-1</f>
        <v>4.7622574297646603E-2</v>
      </c>
      <c r="G12" s="6">
        <f>(D12/D11)-1</f>
        <v>0.14288685524126454</v>
      </c>
    </row>
    <row r="13" spans="3:8" x14ac:dyDescent="0.25">
      <c r="C13" s="4" t="s">
        <v>14</v>
      </c>
      <c r="D13" s="5">
        <f>ROUND(125492655/1000,0)</f>
        <v>125493</v>
      </c>
      <c r="E13" s="5">
        <f>126412549/1000</f>
        <v>126412.549</v>
      </c>
      <c r="F13" s="6">
        <f t="shared" si="0"/>
        <v>-7.2741907925613081E-3</v>
      </c>
      <c r="G13" s="6">
        <f t="shared" si="1"/>
        <v>0.75674389304962553</v>
      </c>
    </row>
    <row r="14" spans="3:8" x14ac:dyDescent="0.25">
      <c r="C14" s="4" t="s">
        <v>15</v>
      </c>
      <c r="D14" s="5">
        <f>SUM(D2:D13)</f>
        <v>852428</v>
      </c>
      <c r="E14" s="5">
        <f>SUM(E2:E13)</f>
        <v>803372.75899999996</v>
      </c>
      <c r="F14" s="6">
        <f>(D14/E14)-1</f>
        <v>6.1061618595409817E-2</v>
      </c>
      <c r="G14" s="6"/>
    </row>
    <row r="15" spans="3:8" x14ac:dyDescent="0.25">
      <c r="C15" s="8"/>
    </row>
    <row r="16" spans="3:8" x14ac:dyDescent="0.25">
      <c r="D16" s="11"/>
    </row>
    <row r="18" spans="4:4" customFormat="1" x14ac:dyDescent="0.25">
      <c r="D18" s="11"/>
    </row>
  </sheetData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Gigi</dc:creator>
  <cp:lastModifiedBy>Wang, Gigi</cp:lastModifiedBy>
  <dcterms:created xsi:type="dcterms:W3CDTF">2022-01-06T07:21:53Z</dcterms:created>
  <dcterms:modified xsi:type="dcterms:W3CDTF">2022-01-06T07:22:22Z</dcterms:modified>
</cp:coreProperties>
</file>